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metallzug.sharepoint.com/sites/grp_ssa_teamintern/Freigegebene Dokumente/4_Techn. Documents/4.7_Berechnungstools/4.7.1_Küche/4.7.1.2_HOBS/"/>
    </mc:Choice>
  </mc:AlternateContent>
  <xr:revisionPtr revIDLastSave="126" documentId="13_ncr:1_{7083DCB2-D478-403E-9094-8B02F4BA7AC1}" xr6:coauthVersionLast="47" xr6:coauthVersionMax="47" xr10:uidLastSave="{E5ABA637-1AC0-4105-9095-A28F405D54FE}"/>
  <bookViews>
    <workbookView xWindow="0" yWindow="0" windowWidth="14400" windowHeight="17400" xr2:uid="{00000000-000D-0000-FFFF-FFFF00000000}"/>
  </bookViews>
  <sheets>
    <sheet name="Ausschnitt GK und DSMS" sheetId="2" r:id="rId1"/>
    <sheet name="Tabelle1" sheetId="3" r:id="rId2"/>
  </sheets>
  <definedNames>
    <definedName name="Anzahl">Tabelle1!$A$2:$A$3</definedName>
    <definedName name="Anzahlaussenliegende">Tabelle1!$A$1:$A$3</definedName>
    <definedName name="AnzahlaussenliegenderDSMS">Tabelle1!$A$2:$A$3</definedName>
    <definedName name="AnzahlDSMS">Tabelle1!$A$2:$A$3</definedName>
    <definedName name="DSMSAnzahl">Tabelle1!$B$1:$B$5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" l="1"/>
  <c r="J5" i="2" l="1"/>
  <c r="G34" i="2"/>
  <c r="F34" i="2" l="1"/>
  <c r="E34" i="2"/>
  <c r="G33" i="2"/>
  <c r="F33" i="2"/>
  <c r="E33" i="2"/>
  <c r="E28" i="2"/>
  <c r="E27" i="2"/>
  <c r="E22" i="2" l="1"/>
  <c r="E17" i="2"/>
  <c r="E14" i="2"/>
  <c r="E16" i="2"/>
  <c r="E15" i="2"/>
  <c r="E24" i="2"/>
  <c r="E23" i="2"/>
  <c r="E21" i="2"/>
  <c r="E13" i="2"/>
  <c r="E12" i="2"/>
  <c r="E20" i="2"/>
  <c r="E19" i="2"/>
  <c r="E18" i="2"/>
  <c r="E11" i="2"/>
  <c r="E10" i="2"/>
  <c r="E9" i="2"/>
  <c r="E8" i="2"/>
  <c r="E7" i="2"/>
  <c r="E6" i="2"/>
  <c r="E5" i="2"/>
  <c r="E31" i="2" l="1"/>
  <c r="G31" i="2"/>
  <c r="E32" i="2"/>
  <c r="F32" i="2"/>
  <c r="F31" i="2"/>
  <c r="H31" i="2"/>
  <c r="P7" i="2" l="1"/>
  <c r="P13" i="2" s="1"/>
  <c r="G32" i="2"/>
  <c r="P11" i="2" l="1"/>
  <c r="P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Zollinger Max</author>
  </authors>
  <commentList>
    <comment ref="B36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Zollinger Max: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<sst xmlns="http://schemas.openxmlformats.org/spreadsheetml/2006/main" count="53" uniqueCount="53">
  <si>
    <t>Baugrösse</t>
  </si>
  <si>
    <t>Geräte Auswahl Induktion</t>
  </si>
  <si>
    <t xml:space="preserve">Ausschnittmass einzeln </t>
  </si>
  <si>
    <t xml:space="preserve">Summe </t>
  </si>
  <si>
    <t xml:space="preserve">Anzahl Geräte </t>
  </si>
  <si>
    <r>
      <rPr>
        <i/>
        <sz val="24"/>
        <rFont val="Calibri"/>
        <family val="2"/>
        <scheme val="minor"/>
      </rPr>
      <t xml:space="preserve">Variante </t>
    </r>
    <r>
      <rPr>
        <i/>
        <sz val="24"/>
        <color rgb="FFFF0000"/>
        <rFont val="Calibri"/>
        <family val="2"/>
        <scheme val="minor"/>
      </rPr>
      <t xml:space="preserve">flächenbündige </t>
    </r>
    <r>
      <rPr>
        <i/>
        <sz val="24"/>
        <rFont val="Calibri"/>
        <family val="2"/>
        <scheme val="minor"/>
      </rPr>
      <t>Kombination</t>
    </r>
  </si>
  <si>
    <t xml:space="preserve">Ausschnittbreite E in mm = </t>
  </si>
  <si>
    <t>GK 27 TIYSZ (31077)</t>
  </si>
  <si>
    <t xml:space="preserve">  Ausschnitttiefe F in mm = </t>
  </si>
  <si>
    <t xml:space="preserve">Ausschnittbreite C in mm = </t>
  </si>
  <si>
    <t xml:space="preserve">  Ausschnitttiefe D in mm = </t>
  </si>
  <si>
    <t>GK 46 TIMXSZ (31087)</t>
  </si>
  <si>
    <t>Beispiele aus Planungshilfe</t>
  </si>
  <si>
    <t>GK 46 TIABSZ (31097)</t>
  </si>
  <si>
    <t>GK 57 TIMSZ(O) (31082)</t>
  </si>
  <si>
    <t>Geräte Auswahl Muldenlüfter</t>
  </si>
  <si>
    <t>Gerätemass</t>
  </si>
  <si>
    <t>DSMS</t>
  </si>
  <si>
    <t>DESIGN MULDENLÜFTER DSMS (64005)</t>
  </si>
  <si>
    <t xml:space="preserve"> </t>
  </si>
  <si>
    <t>GK 26 TIMSZ (31084)</t>
  </si>
  <si>
    <t>GK 16 TIWSZ (31088)</t>
  </si>
  <si>
    <t>GK 17 TIYSZ (31076)</t>
  </si>
  <si>
    <t>GK 26 TIMSZ (31085)</t>
  </si>
  <si>
    <t>GK 46 TIMSZ(O) (31086)</t>
  </si>
  <si>
    <t>GK 47 TIMSZ(O) (31099)</t>
  </si>
  <si>
    <t>GK 47 IMDF (31060)</t>
  </si>
  <si>
    <t>GK 46 TI(M)GZ (31078, 31090)</t>
  </si>
  <si>
    <t>GK 47 TIMXSZ (31098)</t>
  </si>
  <si>
    <t>GK 46 IMXDF (31003)</t>
  </si>
  <si>
    <t>GK 46 TIMXSZO (31087)</t>
  </si>
  <si>
    <t>GK 47 TIMASZ (31083)</t>
  </si>
  <si>
    <t>GK 46 TIMASZ(O) (31091)</t>
  </si>
  <si>
    <t>GK 46 IMADF (31059)</t>
  </si>
  <si>
    <t>GK 56 TIMSZ(O) (31081)</t>
  </si>
  <si>
    <t>GK 11 TIFKZ(S) (31062)</t>
  </si>
  <si>
    <t>CookTop V4000 I302 (31143), CookTop V2000 I302 (31160), GAS311GKBZ (31073), GAS321GKBZ (31074)</t>
  </si>
  <si>
    <t>CookTop Teppan Yaki I40 (31140</t>
  </si>
  <si>
    <t>CookTop V4000 I402 (31144)</t>
  </si>
  <si>
    <t xml:space="preserve">GAS411GSAZ/GSBZ (31063), GAS421GSAZ/GSBZ (31064) </t>
  </si>
  <si>
    <t xml:space="preserve">CookTop V4000 I604 (31157) </t>
  </si>
  <si>
    <t>CookTop V4000 I604 (31115)</t>
  </si>
  <si>
    <t xml:space="preserve">CookTop V2000 I604 (31159) </t>
  </si>
  <si>
    <t xml:space="preserve">GAS641GSAZ/GSBZ (31071) </t>
  </si>
  <si>
    <t>CookTop V4000 I704 (31116)</t>
  </si>
  <si>
    <t xml:space="preserve">CookTop V6000 I705 FullFlex (31132) </t>
  </si>
  <si>
    <t xml:space="preserve">GAS731GKBZ (31075) </t>
  </si>
  <si>
    <t>CookTop V2000 I804 (31146)</t>
  </si>
  <si>
    <t>CookTop V4000 I804 (31158)</t>
  </si>
  <si>
    <t>CookTop V6000 I905 (31114), CookTop V6000 I906 (31134)</t>
  </si>
  <si>
    <t xml:space="preserve">CookTop V6000 A905 (31155) </t>
  </si>
  <si>
    <t xml:space="preserve">GAS951GSAZ/GSBZ (31072) </t>
  </si>
  <si>
    <r>
      <rPr>
        <b/>
        <sz val="22"/>
        <color rgb="FFFF0000"/>
        <rFont val="Calibri"/>
        <family val="2"/>
        <scheme val="minor"/>
      </rPr>
      <t xml:space="preserve">FLÄCHENBÜNDIGE KOMBINATION
</t>
    </r>
    <r>
      <rPr>
        <b/>
        <sz val="16"/>
        <color theme="1"/>
        <rFont val="Calibri"/>
        <family val="2"/>
        <scheme val="minor"/>
      </rPr>
      <t xml:space="preserve">Ausschnitt GK oder GK mit Muldenlüfter DSMS für kombinierten Einbau (alle Masse in mm) für aktuelle Modelle ab 2024                                                                                                        </t>
    </r>
    <r>
      <rPr>
        <sz val="16"/>
        <color theme="1"/>
        <rFont val="Calibri"/>
        <family val="2"/>
        <scheme val="minor"/>
      </rPr>
      <t>Weiterführende Informationen siehe entsprechende Planungshilfe (Kapitel Kombinierter Einbau von Kochfelder)</t>
    </r>
    <r>
      <rPr>
        <b/>
        <sz val="16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nicht aufgeführte Geräte können nicht kombiniert werden (z.Bsp. Panoramakochfelder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</si>
</sst>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48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  <font>
      <i/>
      <sz val="24"/>
      <name val="Calibri"/>
      <family val="2"/>
      <scheme val="minor"/>
    </font>
    <font>
      <i/>
      <sz val="24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left" vertical="center" wrapText="1" inden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center" wrapText="1" inden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textRotation="180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textRotation="180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left" vertical="center" wrapText="1" inden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left" vertical="center" wrapText="1" inden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textRotation="180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left" vertical="center" wrapText="1" inden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textRotation="180" wrapText="1"/>
      <protection locked="0"/>
    </xf>
    <xf numFmtId="0" fontId="0" fillId="0" borderId="0" xfId="0" applyAlignment="1">
      <alignment horizontal="center" vertical="center" wrapText="1"/>
    </xf>
    <xf numFmtId="0" fontId="5" fillId="0" borderId="0" xfId="0" quotePrefix="1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vertical="center" wrapText="1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7" fillId="0" borderId="21" xfId="0" applyFont="1" applyBorder="1" applyAlignment="1" applyProtection="1">
      <alignment horizontal="center" vertical="center" wrapText="1"/>
      <protection hidden="1"/>
    </xf>
    <xf numFmtId="0" fontId="7" fillId="0" borderId="22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left" vertical="center" wrapText="1" inden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textRotation="90" wrapText="1"/>
      <protection hidden="1"/>
    </xf>
    <xf numFmtId="0" fontId="17" fillId="0" borderId="19" xfId="0" applyFont="1" applyBorder="1" applyAlignment="1">
      <alignment vertical="center" textRotation="90" wrapText="1"/>
    </xf>
    <xf numFmtId="0" fontId="17" fillId="0" borderId="20" xfId="0" applyFont="1" applyBorder="1" applyAlignment="1">
      <alignment vertical="center" textRotation="90" wrapText="1"/>
    </xf>
    <xf numFmtId="0" fontId="0" fillId="0" borderId="12" xfId="0" applyBorder="1" applyAlignment="1" applyProtection="1">
      <alignment vertical="center" wrapText="1"/>
      <protection hidden="1"/>
    </xf>
    <xf numFmtId="0" fontId="0" fillId="0" borderId="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10" fillId="0" borderId="0" xfId="0" applyFont="1" applyAlignment="1" applyProtection="1">
      <alignment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0" fillId="0" borderId="2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7" fillId="0" borderId="0" xfId="0" applyFont="1" applyBorder="1" applyAlignment="1" applyProtection="1">
      <alignment horizontal="left" vertical="center" wrapText="1" indent="1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714374</xdr:colOff>
      <xdr:row>15</xdr:row>
      <xdr:rowOff>285749</xdr:rowOff>
    </xdr:from>
    <xdr:to>
      <xdr:col>17</xdr:col>
      <xdr:colOff>710821</xdr:colOff>
      <xdr:row>23</xdr:row>
      <xdr:rowOff>226218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CFDE274-2B92-4D0A-B0FA-35B673E3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5155" y="6024562"/>
          <a:ext cx="5330447" cy="2416969"/>
        </a:xfrm>
        <a:prstGeom prst="rect">
          <a:avLst/>
        </a:prstGeom>
      </xdr:spPr>
    </xdr:pic>
    <xdr:clientData/>
  </xdr:twoCellAnchor>
  <xdr:twoCellAnchor editAs="oneCell">
    <xdr:from>
      <xdr:col>10</xdr:col>
      <xdr:colOff>690563</xdr:colOff>
      <xdr:row>23</xdr:row>
      <xdr:rowOff>119062</xdr:rowOff>
    </xdr:from>
    <xdr:to>
      <xdr:col>17</xdr:col>
      <xdr:colOff>108944</xdr:colOff>
      <xdr:row>28</xdr:row>
      <xdr:rowOff>47624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129FC53-ADA4-43DD-A7C2-7843B19CD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41344" y="8334375"/>
          <a:ext cx="4752381" cy="2202655"/>
        </a:xfrm>
        <a:prstGeom prst="rect">
          <a:avLst/>
        </a:prstGeom>
      </xdr:spPr>
    </xdr:pic>
    <xdr:clientData/>
  </xdr:twoCellAnchor>
  <xdr:twoCellAnchor editAs="oneCell">
    <xdr:from>
      <xdr:col>17</xdr:col>
      <xdr:colOff>678656</xdr:colOff>
      <xdr:row>15</xdr:row>
      <xdr:rowOff>273844</xdr:rowOff>
    </xdr:from>
    <xdr:to>
      <xdr:col>21</xdr:col>
      <xdr:colOff>488263</xdr:colOff>
      <xdr:row>22</xdr:row>
      <xdr:rowOff>23812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FAD1ABD-13B5-0E42-8400-625660008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54125" y="6012657"/>
          <a:ext cx="2857607" cy="1916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Q41"/>
  <sheetViews>
    <sheetView tabSelected="1" topLeftCell="A2" zoomScale="80" zoomScaleNormal="80" workbookViewId="0">
      <selection activeCell="I27" sqref="I27"/>
    </sheetView>
  </sheetViews>
  <sheetFormatPr baseColWidth="10" defaultColWidth="11.42578125" defaultRowHeight="15" x14ac:dyDescent="0.25"/>
  <cols>
    <col min="1" max="1" width="10" style="2" customWidth="1"/>
    <col min="2" max="2" width="15.28515625" style="3" customWidth="1"/>
    <col min="3" max="3" width="70.28515625" style="2" customWidth="1"/>
    <col min="4" max="4" width="12.28515625" style="3" customWidth="1"/>
    <col min="5" max="5" width="0.140625" style="3" customWidth="1"/>
    <col min="6" max="6" width="12.7109375" style="3" hidden="1" customWidth="1"/>
    <col min="7" max="7" width="12.85546875" style="3" hidden="1" customWidth="1"/>
    <col min="8" max="8" width="12.7109375" style="4" hidden="1" customWidth="1"/>
    <col min="9" max="9" width="13.28515625" style="3" customWidth="1"/>
    <col min="10" max="10" width="0.28515625" style="2" customWidth="1"/>
    <col min="11" max="16384" width="11.42578125" style="2"/>
  </cols>
  <sheetData>
    <row r="1" spans="2:17" ht="18" customHeight="1" x14ac:dyDescent="0.25"/>
    <row r="2" spans="2:17" ht="114" customHeight="1" x14ac:dyDescent="0.25">
      <c r="B2" s="48" t="s">
        <v>52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60"/>
      <c r="P2" s="60"/>
    </row>
    <row r="3" spans="2:17" ht="18.75" customHeight="1" thickBot="1" x14ac:dyDescent="0.3">
      <c r="D3" s="2"/>
    </row>
    <row r="4" spans="2:17" ht="48" customHeight="1" thickBot="1" x14ac:dyDescent="0.3">
      <c r="B4" s="5" t="s">
        <v>0</v>
      </c>
      <c r="C4" s="6" t="s">
        <v>1</v>
      </c>
      <c r="D4" s="7" t="s">
        <v>2</v>
      </c>
      <c r="E4" s="7" t="s">
        <v>3</v>
      </c>
      <c r="F4" s="5"/>
      <c r="G4" s="5"/>
      <c r="H4" s="5"/>
      <c r="I4" s="5" t="s">
        <v>4</v>
      </c>
      <c r="J4" s="40"/>
      <c r="L4" s="56" t="s">
        <v>5</v>
      </c>
      <c r="M4" s="57"/>
      <c r="N4" s="57"/>
      <c r="O4" s="57"/>
      <c r="P4" s="57"/>
      <c r="Q4" s="58"/>
    </row>
    <row r="5" spans="2:17" ht="39" customHeight="1" x14ac:dyDescent="0.25">
      <c r="B5" s="8">
        <v>30</v>
      </c>
      <c r="C5" s="9" t="s">
        <v>36</v>
      </c>
      <c r="D5" s="10">
        <v>287</v>
      </c>
      <c r="E5" s="10">
        <f t="shared" ref="E5:E24" si="0">D5*I5</f>
        <v>0</v>
      </c>
      <c r="F5" s="11"/>
      <c r="G5" s="11"/>
      <c r="H5" s="12"/>
      <c r="I5" s="37"/>
      <c r="J5" s="53" t="str">
        <f>IF(I31&gt;5,"Max. 5 Geräte"," ")</f>
        <v xml:space="preserve"> </v>
      </c>
      <c r="K5" s="39"/>
      <c r="L5" s="59"/>
      <c r="M5" s="60"/>
      <c r="N5" s="60"/>
      <c r="O5" s="60"/>
      <c r="P5" s="60"/>
      <c r="Q5" s="61"/>
    </row>
    <row r="6" spans="2:17" ht="24.95" customHeight="1" x14ac:dyDescent="0.25">
      <c r="B6" s="13">
        <v>40</v>
      </c>
      <c r="C6" s="47" t="s">
        <v>37</v>
      </c>
      <c r="D6" s="14">
        <v>390</v>
      </c>
      <c r="E6" s="15">
        <f t="shared" si="0"/>
        <v>0</v>
      </c>
      <c r="F6" s="16"/>
      <c r="G6" s="16"/>
      <c r="H6" s="17"/>
      <c r="I6" s="37"/>
      <c r="J6" s="54"/>
      <c r="L6" s="59"/>
      <c r="M6" s="60"/>
      <c r="N6" s="60"/>
      <c r="O6" s="60"/>
      <c r="P6" s="60"/>
      <c r="Q6" s="61"/>
    </row>
    <row r="7" spans="2:17" ht="24.95" customHeight="1" x14ac:dyDescent="0.25">
      <c r="B7" s="18"/>
      <c r="C7" s="9" t="s">
        <v>38</v>
      </c>
      <c r="D7" s="10">
        <v>390</v>
      </c>
      <c r="E7" s="19">
        <f t="shared" si="0"/>
        <v>0</v>
      </c>
      <c r="F7" s="16"/>
      <c r="G7" s="16"/>
      <c r="H7" s="17"/>
      <c r="I7" s="37"/>
      <c r="J7" s="54"/>
      <c r="L7" s="67" t="s">
        <v>6</v>
      </c>
      <c r="M7" s="68"/>
      <c r="N7" s="68"/>
      <c r="O7" s="68"/>
      <c r="P7" s="63">
        <f>IF(I31&lt;6,E31+F31+G31+H31+F32+E33+F33+G33+E34+F34+G34+E32,"max. 5 GK")</f>
        <v>0</v>
      </c>
      <c r="Q7" s="64"/>
    </row>
    <row r="8" spans="2:17" ht="24.95" customHeight="1" x14ac:dyDescent="0.25">
      <c r="B8" s="20"/>
      <c r="C8" s="21" t="s">
        <v>39</v>
      </c>
      <c r="D8" s="22">
        <v>390</v>
      </c>
      <c r="E8" s="23">
        <f t="shared" si="0"/>
        <v>0</v>
      </c>
      <c r="F8" s="16"/>
      <c r="G8" s="16"/>
      <c r="H8" s="17"/>
      <c r="I8" s="37"/>
      <c r="J8" s="54"/>
      <c r="L8" s="69"/>
      <c r="M8" s="65"/>
      <c r="N8" s="65"/>
      <c r="O8" s="65"/>
      <c r="P8" s="65"/>
      <c r="Q8" s="66"/>
    </row>
    <row r="9" spans="2:17" ht="24.95" customHeight="1" x14ac:dyDescent="0.25">
      <c r="B9" s="8">
        <v>60</v>
      </c>
      <c r="C9" s="9" t="s">
        <v>41</v>
      </c>
      <c r="D9" s="10">
        <v>577</v>
      </c>
      <c r="E9" s="10">
        <f t="shared" si="0"/>
        <v>0</v>
      </c>
      <c r="F9" s="16"/>
      <c r="G9" s="16"/>
      <c r="H9" s="17"/>
      <c r="I9" s="37"/>
      <c r="J9" s="54"/>
      <c r="L9" s="67" t="s">
        <v>8</v>
      </c>
      <c r="M9" s="68"/>
      <c r="N9" s="68"/>
      <c r="O9" s="68"/>
      <c r="P9" s="63">
        <f>IF(P7=0,0,507)</f>
        <v>0</v>
      </c>
      <c r="Q9" s="64"/>
    </row>
    <row r="10" spans="2:17" s="24" customFormat="1" ht="24.95" customHeight="1" x14ac:dyDescent="0.25">
      <c r="B10" s="8"/>
      <c r="C10" s="25" t="s">
        <v>40</v>
      </c>
      <c r="D10" s="10">
        <v>577</v>
      </c>
      <c r="E10" s="10">
        <f t="shared" si="0"/>
        <v>0</v>
      </c>
      <c r="F10" s="26"/>
      <c r="G10" s="26"/>
      <c r="H10" s="27"/>
      <c r="I10" s="37"/>
      <c r="J10" s="54"/>
      <c r="L10" s="69"/>
      <c r="M10" s="65"/>
      <c r="N10" s="65"/>
      <c r="O10" s="65"/>
      <c r="P10" s="65"/>
      <c r="Q10" s="66"/>
    </row>
    <row r="11" spans="2:17" ht="24.95" customHeight="1" x14ac:dyDescent="0.25">
      <c r="B11" s="8"/>
      <c r="C11" s="25" t="s">
        <v>42</v>
      </c>
      <c r="D11" s="10">
        <v>577</v>
      </c>
      <c r="E11" s="10">
        <f t="shared" si="0"/>
        <v>0</v>
      </c>
      <c r="F11" s="16"/>
      <c r="G11" s="16"/>
      <c r="H11" s="17"/>
      <c r="I11" s="37"/>
      <c r="J11" s="54"/>
      <c r="L11" s="67" t="s">
        <v>9</v>
      </c>
      <c r="M11" s="68"/>
      <c r="N11" s="68"/>
      <c r="O11" s="68"/>
      <c r="P11" s="63">
        <f>IF(P7=0,0,P7-17)</f>
        <v>0</v>
      </c>
      <c r="Q11" s="64"/>
    </row>
    <row r="12" spans="2:17" ht="24.95" customHeight="1" x14ac:dyDescent="0.25">
      <c r="B12" s="8"/>
      <c r="C12" s="25" t="s">
        <v>43</v>
      </c>
      <c r="D12" s="10">
        <v>577</v>
      </c>
      <c r="E12" s="10">
        <f t="shared" si="0"/>
        <v>0</v>
      </c>
      <c r="F12" s="16"/>
      <c r="G12" s="16"/>
      <c r="H12" s="17"/>
      <c r="I12" s="37"/>
      <c r="J12" s="54"/>
      <c r="L12" s="69"/>
      <c r="M12" s="65"/>
      <c r="N12" s="65"/>
      <c r="O12" s="65"/>
      <c r="P12" s="65"/>
      <c r="Q12" s="66"/>
    </row>
    <row r="13" spans="2:17" ht="24.95" customHeight="1" x14ac:dyDescent="0.25">
      <c r="B13" s="8"/>
      <c r="C13" s="9"/>
      <c r="D13" s="10">
        <v>577</v>
      </c>
      <c r="E13" s="10">
        <f t="shared" si="0"/>
        <v>0</v>
      </c>
      <c r="F13" s="16"/>
      <c r="G13" s="16"/>
      <c r="H13" s="17"/>
      <c r="I13" s="37"/>
      <c r="J13" s="54"/>
      <c r="L13" s="67" t="s">
        <v>10</v>
      </c>
      <c r="M13" s="68"/>
      <c r="N13" s="68"/>
      <c r="O13" s="68"/>
      <c r="P13" s="63">
        <f>IF(P7=0,0,490)</f>
        <v>0</v>
      </c>
      <c r="Q13" s="64"/>
    </row>
    <row r="14" spans="2:17" ht="24.95" customHeight="1" x14ac:dyDescent="0.25">
      <c r="B14" s="13">
        <v>70</v>
      </c>
      <c r="C14" s="47" t="s">
        <v>44</v>
      </c>
      <c r="D14" s="14">
        <v>697</v>
      </c>
      <c r="E14" s="15">
        <f>D14*I14</f>
        <v>0</v>
      </c>
      <c r="F14" s="16"/>
      <c r="G14" s="16"/>
      <c r="H14" s="17"/>
      <c r="I14" s="37"/>
      <c r="J14" s="54"/>
      <c r="L14" s="69"/>
      <c r="M14" s="65"/>
      <c r="N14" s="65"/>
      <c r="O14" s="65"/>
      <c r="P14" s="65"/>
      <c r="Q14" s="66"/>
    </row>
    <row r="15" spans="2:17" ht="24.95" customHeight="1" x14ac:dyDescent="0.25">
      <c r="B15" s="18"/>
      <c r="C15" s="70" t="s">
        <v>45</v>
      </c>
      <c r="D15" s="10">
        <v>697</v>
      </c>
      <c r="E15" s="19">
        <f>PRODUCT(D15*I15)</f>
        <v>0</v>
      </c>
      <c r="F15" s="16"/>
      <c r="G15" s="16"/>
      <c r="H15" s="17"/>
      <c r="I15" s="37"/>
      <c r="J15" s="54"/>
      <c r="L15" s="50"/>
      <c r="M15" s="51"/>
      <c r="N15" s="52"/>
      <c r="O15" s="35"/>
      <c r="P15" s="3"/>
      <c r="Q15" s="4"/>
    </row>
    <row r="16" spans="2:17" ht="24.95" customHeight="1" x14ac:dyDescent="0.25">
      <c r="B16" s="18"/>
      <c r="C16" s="70" t="s">
        <v>46</v>
      </c>
      <c r="D16" s="10">
        <v>697</v>
      </c>
      <c r="E16" s="19">
        <f>PRODUCT(D16*I16)</f>
        <v>0</v>
      </c>
      <c r="F16" s="16"/>
      <c r="G16" s="16"/>
      <c r="H16" s="17"/>
      <c r="I16" s="37"/>
      <c r="J16" s="54"/>
      <c r="L16" s="62" t="s">
        <v>12</v>
      </c>
      <c r="M16" s="60"/>
      <c r="N16" s="60"/>
    </row>
    <row r="17" spans="2:11" ht="24.95" customHeight="1" x14ac:dyDescent="0.25">
      <c r="B17" s="20"/>
      <c r="C17" s="21"/>
      <c r="D17" s="22">
        <v>697</v>
      </c>
      <c r="E17" s="23">
        <f>PRODUCT(D17*I17)</f>
        <v>0</v>
      </c>
      <c r="F17" s="16"/>
      <c r="G17" s="16"/>
      <c r="H17" s="32"/>
      <c r="I17" s="37"/>
      <c r="J17" s="54"/>
      <c r="K17" s="38"/>
    </row>
    <row r="18" spans="2:11" ht="24.95" customHeight="1" x14ac:dyDescent="0.25">
      <c r="B18" s="8">
        <v>80</v>
      </c>
      <c r="C18" s="9" t="s">
        <v>47</v>
      </c>
      <c r="D18" s="10">
        <v>767</v>
      </c>
      <c r="E18" s="10">
        <f t="shared" si="0"/>
        <v>0</v>
      </c>
      <c r="F18" s="16"/>
      <c r="G18" s="16"/>
      <c r="H18" s="17"/>
      <c r="I18" s="37"/>
      <c r="J18" s="54"/>
      <c r="K18" s="36"/>
    </row>
    <row r="19" spans="2:11" ht="24.95" customHeight="1" x14ac:dyDescent="0.25">
      <c r="B19" s="8"/>
      <c r="C19" s="9" t="s">
        <v>48</v>
      </c>
      <c r="D19" s="10">
        <v>767</v>
      </c>
      <c r="E19" s="10">
        <f t="shared" si="0"/>
        <v>0</v>
      </c>
      <c r="F19" s="16"/>
      <c r="G19" s="16"/>
      <c r="H19" s="17"/>
      <c r="I19" s="37"/>
      <c r="J19" s="54"/>
    </row>
    <row r="20" spans="2:11" ht="24.95" customHeight="1" x14ac:dyDescent="0.25">
      <c r="B20" s="8"/>
      <c r="C20"/>
      <c r="D20" s="10">
        <v>767</v>
      </c>
      <c r="E20" s="10">
        <f t="shared" si="0"/>
        <v>0</v>
      </c>
      <c r="F20" s="16"/>
      <c r="G20" s="16"/>
      <c r="H20" s="17"/>
      <c r="I20" s="37"/>
      <c r="J20" s="54"/>
    </row>
    <row r="21" spans="2:11" ht="24.95" customHeight="1" x14ac:dyDescent="0.25">
      <c r="B21" s="8"/>
      <c r="C21" s="9"/>
      <c r="D21" s="10">
        <v>767</v>
      </c>
      <c r="E21" s="10">
        <f t="shared" si="0"/>
        <v>0</v>
      </c>
      <c r="F21" s="16"/>
      <c r="G21" s="16"/>
      <c r="H21" s="17"/>
      <c r="I21" s="37"/>
      <c r="J21" s="54"/>
    </row>
    <row r="22" spans="2:11" ht="24.95" customHeight="1" x14ac:dyDescent="0.25">
      <c r="B22" s="13">
        <v>90</v>
      </c>
      <c r="C22" s="47" t="s">
        <v>49</v>
      </c>
      <c r="D22" s="14">
        <v>903</v>
      </c>
      <c r="E22" s="15">
        <f t="shared" si="0"/>
        <v>0</v>
      </c>
      <c r="F22" s="16"/>
      <c r="G22" s="16"/>
      <c r="H22" s="17"/>
      <c r="I22" s="37"/>
      <c r="J22" s="54"/>
    </row>
    <row r="23" spans="2:11" ht="24.95" customHeight="1" x14ac:dyDescent="0.25">
      <c r="B23" s="18"/>
      <c r="C23" s="70" t="s">
        <v>50</v>
      </c>
      <c r="D23" s="10">
        <v>903</v>
      </c>
      <c r="E23" s="19">
        <f t="shared" si="0"/>
        <v>0</v>
      </c>
      <c r="F23" s="16"/>
      <c r="G23" s="16"/>
      <c r="H23" s="17"/>
      <c r="I23" s="37"/>
      <c r="J23" s="54"/>
    </row>
    <row r="24" spans="2:11" ht="27" customHeight="1" x14ac:dyDescent="0.25">
      <c r="B24" s="20"/>
      <c r="C24" s="21" t="s">
        <v>51</v>
      </c>
      <c r="D24" s="22">
        <v>903</v>
      </c>
      <c r="E24" s="23">
        <f t="shared" si="0"/>
        <v>0</v>
      </c>
      <c r="F24" s="16"/>
      <c r="G24" s="16"/>
      <c r="H24" s="17"/>
      <c r="I24" s="37"/>
      <c r="J24" s="55"/>
    </row>
    <row r="25" spans="2:11" ht="34.5" customHeight="1" thickBot="1" x14ac:dyDescent="0.3">
      <c r="B25" s="8"/>
      <c r="C25" s="9"/>
      <c r="D25" s="10"/>
      <c r="E25" s="10"/>
      <c r="F25" s="16"/>
      <c r="G25" s="16"/>
      <c r="H25" s="17"/>
      <c r="I25" s="35"/>
    </row>
    <row r="26" spans="2:11" ht="42" customHeight="1" thickBot="1" x14ac:dyDescent="0.3">
      <c r="B26" s="8"/>
      <c r="C26" s="6" t="s">
        <v>15</v>
      </c>
      <c r="D26" s="7" t="s">
        <v>16</v>
      </c>
      <c r="E26" s="10"/>
      <c r="G26" s="16"/>
      <c r="I26" s="28"/>
    </row>
    <row r="27" spans="2:11" ht="39" customHeight="1" x14ac:dyDescent="0.25">
      <c r="B27" s="42" t="s">
        <v>17</v>
      </c>
      <c r="C27" s="21" t="s">
        <v>18</v>
      </c>
      <c r="D27" s="43">
        <v>110</v>
      </c>
      <c r="E27" s="44">
        <f>PRODUCT(D27*I27)</f>
        <v>0</v>
      </c>
      <c r="F27" s="45" t="s">
        <v>19</v>
      </c>
      <c r="G27" s="45"/>
      <c r="H27" s="46"/>
      <c r="I27" s="1"/>
      <c r="K27" s="29"/>
    </row>
    <row r="28" spans="2:11" ht="35.25" customHeight="1" x14ac:dyDescent="0.25">
      <c r="C28" s="41"/>
      <c r="D28" s="10"/>
      <c r="E28" s="10">
        <f>PRODUCT(D28*I28)</f>
        <v>0</v>
      </c>
      <c r="F28" s="16"/>
      <c r="G28" s="16"/>
      <c r="I28" s="2"/>
      <c r="K28" s="29"/>
    </row>
    <row r="29" spans="2:11" ht="45.75" customHeight="1" x14ac:dyDescent="0.25">
      <c r="B29" s="8"/>
      <c r="C29" s="9"/>
      <c r="D29" s="10"/>
      <c r="E29" s="10"/>
      <c r="F29" s="16"/>
      <c r="G29" s="16"/>
      <c r="I29" s="28"/>
      <c r="K29" s="29"/>
    </row>
    <row r="30" spans="2:11" ht="29.25" customHeight="1" x14ac:dyDescent="0.25">
      <c r="B30" s="8"/>
      <c r="C30" s="9"/>
      <c r="D30" s="10"/>
      <c r="E30" s="10"/>
      <c r="F30" s="16"/>
      <c r="G30" s="16"/>
      <c r="I30" s="28"/>
    </row>
    <row r="31" spans="2:11" ht="24.75" hidden="1" customHeight="1" x14ac:dyDescent="0.25">
      <c r="E31" s="3">
        <f>SUM(E5:E12,E14:E16,E18:E19,E22:E24,E27)</f>
        <v>0</v>
      </c>
      <c r="F31" s="3">
        <f>IF(I31=3,-6,0)</f>
        <v>0</v>
      </c>
      <c r="G31" s="3">
        <f>IF(I31=2,-3,0)</f>
        <v>0</v>
      </c>
      <c r="H31" s="4">
        <f>IF(I31=1,0,0)</f>
        <v>0</v>
      </c>
      <c r="I31" s="3">
        <f>SUM(I5:I12,I14:I16,I18:I19,I22:I24)</f>
        <v>0</v>
      </c>
    </row>
    <row r="32" spans="2:11" ht="28.5" hidden="1" customHeight="1" x14ac:dyDescent="0.25">
      <c r="D32" s="2"/>
      <c r="E32" s="3">
        <f>IF(I31=5,-12,0)</f>
        <v>0</v>
      </c>
      <c r="F32" s="3">
        <f>IF(I31=4,-9,0)</f>
        <v>0</v>
      </c>
      <c r="G32" s="3">
        <f>SUM(E31,F31,G31,H31,F32,E32)</f>
        <v>0</v>
      </c>
      <c r="H32" s="30"/>
      <c r="I32" s="3">
        <v>5</v>
      </c>
    </row>
    <row r="33" spans="2:9" ht="33" customHeight="1" x14ac:dyDescent="0.25">
      <c r="D33" s="2"/>
      <c r="E33" s="3">
        <f>IF(I27=1,3,0)</f>
        <v>0</v>
      </c>
      <c r="F33" s="3">
        <f>IF(I27=2,6,0)</f>
        <v>0</v>
      </c>
      <c r="G33" s="3">
        <f>IF(I27=3,9,0)</f>
        <v>0</v>
      </c>
      <c r="H33" s="30"/>
      <c r="I33" s="34"/>
    </row>
    <row r="34" spans="2:9" ht="46.5" hidden="1" customHeight="1" x14ac:dyDescent="0.25">
      <c r="D34" s="2"/>
      <c r="E34" s="3">
        <f>IF(I28=1,3,0)</f>
        <v>0</v>
      </c>
      <c r="F34" s="3">
        <f>IF(I28=2,6,0)</f>
        <v>0</v>
      </c>
      <c r="G34" s="3">
        <f>IF(I27=4,12,0)</f>
        <v>0</v>
      </c>
      <c r="H34" s="30"/>
      <c r="I34" s="31"/>
    </row>
    <row r="35" spans="2:9" ht="43.5" customHeight="1" x14ac:dyDescent="0.25"/>
    <row r="36" spans="2:9" ht="38.25" customHeight="1" x14ac:dyDescent="0.25">
      <c r="B36" s="8"/>
    </row>
    <row r="37" spans="2:9" ht="38.25" customHeight="1" x14ac:dyDescent="0.25">
      <c r="B37" s="33"/>
    </row>
    <row r="38" spans="2:9" ht="42" customHeight="1" x14ac:dyDescent="0.25"/>
    <row r="39" spans="2:9" ht="43.5" customHeight="1" x14ac:dyDescent="0.25"/>
    <row r="40" spans="2:9" ht="38.25" customHeight="1" x14ac:dyDescent="0.25">
      <c r="B40" s="8"/>
    </row>
    <row r="41" spans="2:9" ht="38.25" customHeight="1" x14ac:dyDescent="0.25">
      <c r="B41" s="33"/>
    </row>
  </sheetData>
  <sheetProtection algorithmName="SHA-512" hashValue="6x8txZfJkjzJsI/o4xLSRPuLzeuDFf09TtasKX5FrdHFWpypqjHo9IEsKrhTzXENtYlRy1xqr06hGvkC5P3yhQ==" saltValue="BJZaw21/9piKCrJRf+1zWA==" spinCount="100000" sheet="1" objects="1" scenarios="1" selectLockedCells="1"/>
  <protectedRanges>
    <protectedRange sqref="M2 I5:I23" name="Bereich1"/>
  </protectedRanges>
  <mergeCells count="13">
    <mergeCell ref="L15:N15"/>
    <mergeCell ref="J5:J24"/>
    <mergeCell ref="L4:Q6"/>
    <mergeCell ref="L16:N16"/>
    <mergeCell ref="P13:Q14"/>
    <mergeCell ref="L9:O10"/>
    <mergeCell ref="L13:O14"/>
    <mergeCell ref="P7:Q8"/>
    <mergeCell ref="P11:Q12"/>
    <mergeCell ref="L7:O8"/>
    <mergeCell ref="L11:O12"/>
    <mergeCell ref="P9:Q10"/>
    <mergeCell ref="B2:P2"/>
  </mergeCells>
  <dataValidations count="3">
    <dataValidation type="list" showInputMessage="1" showErrorMessage="1" error="Max. 2 Geräte möglich" sqref="I28" xr:uid="{00000000-0002-0000-0000-000000000000}">
      <formula1>Anzahlaussenliegende</formula1>
    </dataValidation>
    <dataValidation type="list" allowBlank="1" showInputMessage="1" showErrorMessage="1" error="Max. 5 " sqref="I5:I24" xr:uid="{00000000-0002-0000-0000-000001000000}">
      <formula1>"0,1,2,3,4,5"</formula1>
    </dataValidation>
    <dataValidation type="list" allowBlank="1" showInputMessage="1" showErrorMessage="1" errorTitle="Max. 4 Geräte" error="Max. 4 Geräte" promptTitle="max. Anzahl Geräte" sqref="I27" xr:uid="{00000000-0002-0000-0000-000002000000}">
      <formula1>"0,1,2,3,4"</formula1>
    </dataValidation>
  </dataValidations>
  <pageMargins left="0.25" right="0.25" top="0.75" bottom="0.75" header="0.3" footer="0.3"/>
  <pageSetup paperSize="8" scale="8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20"/>
  <sheetViews>
    <sheetView workbookViewId="0">
      <selection activeCell="G11" sqref="G11"/>
    </sheetView>
  </sheetViews>
  <sheetFormatPr baseColWidth="10" defaultColWidth="11.42578125" defaultRowHeight="15" x14ac:dyDescent="0.25"/>
  <cols>
    <col min="4" max="4" width="39.140625" customWidth="1"/>
  </cols>
  <sheetData>
    <row r="1" spans="1:4" ht="22.5" customHeight="1" x14ac:dyDescent="0.25">
      <c r="A1">
        <v>0</v>
      </c>
      <c r="B1">
        <v>0</v>
      </c>
      <c r="D1" t="s">
        <v>20</v>
      </c>
    </row>
    <row r="2" spans="1:4" ht="22.5" customHeight="1" x14ac:dyDescent="0.25">
      <c r="A2">
        <v>1</v>
      </c>
      <c r="B2">
        <v>1</v>
      </c>
      <c r="D2" t="s">
        <v>21</v>
      </c>
    </row>
    <row r="3" spans="1:4" ht="22.5" customHeight="1" x14ac:dyDescent="0.25">
      <c r="A3">
        <v>2</v>
      </c>
      <c r="B3">
        <v>2</v>
      </c>
      <c r="D3" t="s">
        <v>22</v>
      </c>
    </row>
    <row r="4" spans="1:4" ht="22.5" customHeight="1" x14ac:dyDescent="0.25">
      <c r="B4">
        <v>3</v>
      </c>
      <c r="D4" t="s">
        <v>23</v>
      </c>
    </row>
    <row r="5" spans="1:4" ht="22.5" customHeight="1" x14ac:dyDescent="0.25">
      <c r="B5">
        <v>4</v>
      </c>
      <c r="D5" t="s">
        <v>7</v>
      </c>
    </row>
    <row r="6" spans="1:4" ht="22.5" customHeight="1" x14ac:dyDescent="0.25">
      <c r="D6" t="s">
        <v>24</v>
      </c>
    </row>
    <row r="7" spans="1:4" ht="22.5" customHeight="1" x14ac:dyDescent="0.25">
      <c r="D7" t="s">
        <v>25</v>
      </c>
    </row>
    <row r="8" spans="1:4" ht="22.5" customHeight="1" x14ac:dyDescent="0.25">
      <c r="D8" t="s">
        <v>26</v>
      </c>
    </row>
    <row r="9" spans="1:4" ht="22.5" customHeight="1" x14ac:dyDescent="0.25">
      <c r="D9" t="s">
        <v>27</v>
      </c>
    </row>
    <row r="10" spans="1:4" ht="22.5" customHeight="1" x14ac:dyDescent="0.25">
      <c r="D10" t="s">
        <v>11</v>
      </c>
    </row>
    <row r="11" spans="1:4" ht="22.5" customHeight="1" x14ac:dyDescent="0.25">
      <c r="D11" t="s">
        <v>28</v>
      </c>
    </row>
    <row r="12" spans="1:4" ht="22.5" customHeight="1" x14ac:dyDescent="0.25">
      <c r="D12" t="s">
        <v>29</v>
      </c>
    </row>
    <row r="13" spans="1:4" ht="22.5" customHeight="1" x14ac:dyDescent="0.25">
      <c r="D13" t="s">
        <v>30</v>
      </c>
    </row>
    <row r="14" spans="1:4" ht="22.5" customHeight="1" x14ac:dyDescent="0.25">
      <c r="D14" t="s">
        <v>13</v>
      </c>
    </row>
    <row r="15" spans="1:4" ht="22.5" customHeight="1" x14ac:dyDescent="0.25">
      <c r="D15" t="s">
        <v>31</v>
      </c>
    </row>
    <row r="16" spans="1:4" ht="22.5" customHeight="1" x14ac:dyDescent="0.25">
      <c r="D16" t="s">
        <v>32</v>
      </c>
    </row>
    <row r="17" spans="4:4" ht="22.5" customHeight="1" x14ac:dyDescent="0.25">
      <c r="D17" t="s">
        <v>33</v>
      </c>
    </row>
    <row r="18" spans="4:4" ht="22.5" customHeight="1" x14ac:dyDescent="0.25">
      <c r="D18" t="s">
        <v>14</v>
      </c>
    </row>
    <row r="19" spans="4:4" ht="22.5" customHeight="1" x14ac:dyDescent="0.25">
      <c r="D19" t="s">
        <v>34</v>
      </c>
    </row>
    <row r="20" spans="4:4" ht="22.5" customHeight="1" x14ac:dyDescent="0.25">
      <c r="D20" t="s">
        <v>35</v>
      </c>
    </row>
  </sheetData>
  <sheetProtection algorithmName="SHA-512" hashValue="Q8wpXDBMIWHWtPz2f+8OqAwtlJND2EYkIPI5INR+tdHo36oE924X3xyueG7f3lUxaAZtNOKhGuMsY2EwXsmulQ==" saltValue="fWyiFnrN2w9YaXaKb6wfhQ==" spinCount="100000" sheet="1" objects="1" scenarios="1"/>
  <dataValidations count="1">
    <dataValidation type="list" allowBlank="1" showInputMessage="1" showErrorMessage="1" sqref="A1:A3" xr:uid="{00000000-0002-0000-0100-000000000000}">
      <formula1>"Auswahl aussenliegend 2.0"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1bb72f-3a60-46c7-85e9-1b6ec877b0da">
      <Terms xmlns="http://schemas.microsoft.com/office/infopath/2007/PartnerControls"/>
    </lcf76f155ced4ddcb4097134ff3c332f>
    <TaxCatchAll xmlns="c9f4307f-53ef-4929-83e9-1175d04093e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D909F8A6CE944F957A74A479322871" ma:contentTypeVersion="14" ma:contentTypeDescription="Ein neues Dokument erstellen." ma:contentTypeScope="" ma:versionID="9f872f89c9fff050b97b3624849e99c8">
  <xsd:schema xmlns:xsd="http://www.w3.org/2001/XMLSchema" xmlns:xs="http://www.w3.org/2001/XMLSchema" xmlns:p="http://schemas.microsoft.com/office/2006/metadata/properties" xmlns:ns2="4f1bb72f-3a60-46c7-85e9-1b6ec877b0da" xmlns:ns3="c9f4307f-53ef-4929-83e9-1175d04093e4" targetNamespace="http://schemas.microsoft.com/office/2006/metadata/properties" ma:root="true" ma:fieldsID="b40a165308ef5b631b8f210b72d485be" ns2:_="" ns3:_="">
    <xsd:import namespace="4f1bb72f-3a60-46c7-85e9-1b6ec877b0da"/>
    <xsd:import namespace="c9f4307f-53ef-4929-83e9-1175d0409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bb72f-3a60-46c7-85e9-1b6ec877b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b3d23171-c125-4fdc-8e05-8e2325a360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4307f-53ef-4929-83e9-1175d0409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e6d6bc8-1619-44ea-9b40-352ce0b8b90e}" ma:internalName="TaxCatchAll" ma:showField="CatchAllData" ma:web="c9f4307f-53ef-4929-83e9-1175d04093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C1CCCD-63D6-44EA-9E75-4D6647E726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2CBB06-4561-45F2-8D51-4C8BE5C1E79E}">
  <ds:schemaRefs>
    <ds:schemaRef ds:uri="http://schemas.microsoft.com/office/2006/metadata/properties"/>
    <ds:schemaRef ds:uri="http://schemas.microsoft.com/office/infopath/2007/PartnerControls"/>
    <ds:schemaRef ds:uri="257fe046-569a-41f0-8213-1711aab76f48"/>
    <ds:schemaRef ds:uri="31e5ab3d-faf8-4639-b0b1-e2862045f74a"/>
  </ds:schemaRefs>
</ds:datastoreItem>
</file>

<file path=customXml/itemProps3.xml><?xml version="1.0" encoding="utf-8"?>
<ds:datastoreItem xmlns:ds="http://schemas.openxmlformats.org/officeDocument/2006/customXml" ds:itemID="{9FB86542-EC1A-44C1-A2EA-3A7A57FE64F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Ausschnitt GK und DSMS</vt:lpstr>
      <vt:lpstr>Tabelle1</vt:lpstr>
      <vt:lpstr>Anzahl</vt:lpstr>
      <vt:lpstr>Anzahlaussenliegende</vt:lpstr>
      <vt:lpstr>AnzahlaussenliegenderDSMS</vt:lpstr>
      <vt:lpstr>AnzahlDSMS</vt:lpstr>
      <vt:lpstr>DSMSAnzahl</vt:lpstr>
    </vt:vector>
  </TitlesOfParts>
  <Manager/>
  <Company>V-ZUG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Zollinger Max</dc:creator>
  <cp:keywords/>
  <dc:description/>
  <cp:lastModifiedBy>Max Zollinger</cp:lastModifiedBy>
  <cp:revision/>
  <dcterms:created xsi:type="dcterms:W3CDTF">2012-05-29T09:30:43Z</dcterms:created>
  <dcterms:modified xsi:type="dcterms:W3CDTF">2024-06-19T12:32:33Z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0x010100C4D909F8A6CE944F957A74A479322871</vt:lpwstr>
  </property>
  <property fmtid="{D5CDD505-2E9C-101B-9397-08002B2CF9AE}" pid="3" name="MediaServiceImageTags">
    <vt:lpwstr/>
  </property>
</Properties>
</file>